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324\"/>
    </mc:Choice>
  </mc:AlternateContent>
  <xr:revisionPtr revIDLastSave="0" documentId="13_ncr:1_{995CF97C-FB27-4C2C-98F3-6BE93ADCA443}" xr6:coauthVersionLast="37" xr6:coauthVersionMax="37" xr10:uidLastSave="{00000000-0000-0000-0000-000000000000}"/>
  <bookViews>
    <workbookView xWindow="360" yWindow="96" windowWidth="11520" windowHeight="8760" xr2:uid="{00000000-000D-0000-FFFF-FFFF00000000}"/>
  </bookViews>
  <sheets>
    <sheet name="Zadatak" sheetId="3" r:id="rId1"/>
    <sheet name="List1" sheetId="1" r:id="rId2"/>
    <sheet name="Rješenje" sheetId="4" r:id="rId3"/>
    <sheet name="Originalni podaci" sheetId="2" r:id="rId4"/>
  </sheets>
  <externalReferences>
    <externalReference r:id="rId5"/>
  </externalReferences>
  <calcPr calcId="179021"/>
</workbook>
</file>

<file path=xl/calcChain.xml><?xml version="1.0" encoding="utf-8"?>
<calcChain xmlns="http://schemas.openxmlformats.org/spreadsheetml/2006/main">
  <c r="D7" i="1" l="1"/>
  <c r="C62" i="4" l="1"/>
  <c r="C61" i="4"/>
  <c r="C60" i="4"/>
  <c r="C59" i="4"/>
  <c r="C58" i="4"/>
  <c r="C57" i="4"/>
  <c r="C56" i="4"/>
  <c r="C55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<sst xmlns="http://schemas.openxmlformats.org/spreadsheetml/2006/main" count="291" uniqueCount="193">
  <si>
    <t>1. Rusija - 140,702,000 (broj stanovnika) </t>
  </si>
  <si>
    <t>2. Njemačka - 82,369,600 </t>
  </si>
  <si>
    <t>3. Turska - 71,892,800 </t>
  </si>
  <si>
    <t>4. Francuska - 64,057,800 </t>
  </si>
  <si>
    <t>5. Ujedinjeno Kraljevstvo - 60,943,900 </t>
  </si>
  <si>
    <t>6. Italija - 58,145,300 </t>
  </si>
  <si>
    <t>7. Ukrajina - 45,994,300 </t>
  </si>
  <si>
    <t>8. Španjolska - 40,491,100 </t>
  </si>
  <si>
    <t>9. Poljska - 38,500,700 </t>
  </si>
  <si>
    <t>10. Rumunjska - 22,246,900 </t>
  </si>
  <si>
    <t>11. Nizozemska - 16,645,300 </t>
  </si>
  <si>
    <t>12. Grčak - 10,722,800 </t>
  </si>
  <si>
    <t>13. Portugal - 10,676,900 </t>
  </si>
  <si>
    <t>14. Belgija - 10,404,000 </t>
  </si>
  <si>
    <t>15. Češka - 10,220,900 </t>
  </si>
  <si>
    <t>16. Srbija - 10,159,000 </t>
  </si>
  <si>
    <t>17. Mađarska - 9,930,920 </t>
  </si>
  <si>
    <t>18. Bjelorusija - 9,685,770 </t>
  </si>
  <si>
    <t>19. Švedska - 9,045,390 </t>
  </si>
  <si>
    <t>20. Austrija - 8,205,530 </t>
  </si>
  <si>
    <t>21. Švicarska - 7,581,520 </t>
  </si>
  <si>
    <t>22. Bugarska - 7,262,680 </t>
  </si>
  <si>
    <t>23. Danska - 5,484,720 </t>
  </si>
  <si>
    <t>24. Slovačka - 5,455,410 </t>
  </si>
  <si>
    <t>25. Finska - 5,244,750 </t>
  </si>
  <si>
    <t>26. Norveška - 4,644,460 </t>
  </si>
  <si>
    <t>27. Bosna i Hercegovina - 4,590,310 </t>
  </si>
  <si>
    <t>28. Hrvatska - 4,491,540 </t>
  </si>
  <si>
    <t>29. Moldavija - 4,324,450 </t>
  </si>
  <si>
    <t>30. Irska - 4,156,120 </t>
  </si>
  <si>
    <t>31. Albanija - 3,619,780 </t>
  </si>
  <si>
    <t>32. Litva - 3,565,200 </t>
  </si>
  <si>
    <t>33. Letonija - 2,245,420 </t>
  </si>
  <si>
    <t>34. Kosovo - 2,126,710 </t>
  </si>
  <si>
    <t>35. Makednija - 2,061,320 </t>
  </si>
  <si>
    <t>36. Slovenija - 2,007,710 </t>
  </si>
  <si>
    <t>37. Estonija - 1,307,600 </t>
  </si>
  <si>
    <t>38. Crna Gora - 678,177 </t>
  </si>
  <si>
    <t>39. Luksemburg - 486,006 </t>
  </si>
  <si>
    <t>40. Malta - 403,532 </t>
  </si>
  <si>
    <t>41. Island - 304,367 </t>
  </si>
  <si>
    <t>42. Andora - 82,627 </t>
  </si>
  <si>
    <t>43. Lihtenštajn - 34,498 </t>
  </si>
  <si>
    <t>44. Monako - 32,796 </t>
  </si>
  <si>
    <t>45. San Marino - 29,973 </t>
  </si>
  <si>
    <t>46. Vatikan - 824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</si>
  <si>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</si>
  <si>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</si>
  <si>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</si>
  <si>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</si>
  <si>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</si>
  <si>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</si>
  <si>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</si>
  <si>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</si>
  <si>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</si>
  <si>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</si>
  <si>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</si>
  <si>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</si>
  <si>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</si>
  <si>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</si>
  <si>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</si>
  <si>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</si>
  <si>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</si>
  <si>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</si>
  <si>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</si>
  <si>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</si>
  <si>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</si>
  <si>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</si>
  <si>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</si>
  <si>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</si>
  <si>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Država</t>
  </si>
  <si>
    <t>Rusija</t>
  </si>
  <si>
    <t>Njemačka</t>
  </si>
  <si>
    <t>Turska</t>
  </si>
  <si>
    <t>Francuska</t>
  </si>
  <si>
    <t>Ujedinjeno Kraljevstvo</t>
  </si>
  <si>
    <t>Italija</t>
  </si>
  <si>
    <t>Ukrajina</t>
  </si>
  <si>
    <t>Španjolska</t>
  </si>
  <si>
    <t>Poljska</t>
  </si>
  <si>
    <t>Rumunjska</t>
  </si>
  <si>
    <t>Nizozemska</t>
  </si>
  <si>
    <t>Grčka</t>
  </si>
  <si>
    <t>Portugal</t>
  </si>
  <si>
    <t>Belgija</t>
  </si>
  <si>
    <t>Češka</t>
  </si>
  <si>
    <t>Srbija</t>
  </si>
  <si>
    <t>Mađarska</t>
  </si>
  <si>
    <t>Bjelorusija</t>
  </si>
  <si>
    <t>Švedska</t>
  </si>
  <si>
    <t>Austrija</t>
  </si>
  <si>
    <t>Švicarska</t>
  </si>
  <si>
    <t>Bugarska</t>
  </si>
  <si>
    <t>Danska</t>
  </si>
  <si>
    <t>Slovačka</t>
  </si>
  <si>
    <t>Finska</t>
  </si>
  <si>
    <t>Norveška</t>
  </si>
  <si>
    <t>Bosna i Hercegovina</t>
  </si>
  <si>
    <t>Hrvatska</t>
  </si>
  <si>
    <t>Moldavija</t>
  </si>
  <si>
    <t>Irska</t>
  </si>
  <si>
    <t>Albanija</t>
  </si>
  <si>
    <t>Litva</t>
  </si>
  <si>
    <t>Letonija</t>
  </si>
  <si>
    <t>Kosovo</t>
  </si>
  <si>
    <t>Makedonija</t>
  </si>
  <si>
    <t>Slovenija</t>
  </si>
  <si>
    <t>Estonija</t>
  </si>
  <si>
    <t>Crna Gora</t>
  </si>
  <si>
    <t>Luksemburg</t>
  </si>
  <si>
    <t>Malta</t>
  </si>
  <si>
    <t>Island</t>
  </si>
  <si>
    <t>Andora</t>
  </si>
  <si>
    <t>Lihtenštajn</t>
  </si>
  <si>
    <t>Monako</t>
  </si>
  <si>
    <t>San Marino</t>
  </si>
  <si>
    <t>Vatikan</t>
  </si>
  <si>
    <t>Poredak država Europe po broju stanovnika</t>
  </si>
  <si>
    <t>Stanovništvo</t>
  </si>
  <si>
    <t>7. is the best</t>
  </si>
  <si>
    <t>Najviše stanovnika:</t>
  </si>
  <si>
    <t>Najmanje stanovnika:</t>
  </si>
  <si>
    <t>Prosječno stanovnika:</t>
  </si>
  <si>
    <t>Ukupno stanovnika:</t>
  </si>
  <si>
    <t>Broj država s više od 10 milijuna stanovnika:</t>
  </si>
  <si>
    <t>Koliko je puta Rusija veća od Hrvatske?</t>
  </si>
  <si>
    <t>Koliko stanovnika Hrvatska ima više od Slovenije?</t>
  </si>
  <si>
    <t>Broj država s manje od milijun stanovnika:</t>
  </si>
  <si>
    <t>Postotak</t>
  </si>
  <si>
    <t>Datum: Ctrl/Shift/; Sat: Ctrl/Shift/:</t>
  </si>
  <si>
    <t>Ime i prezime (šifra):</t>
  </si>
  <si>
    <t>Datum rješavanja:</t>
  </si>
  <si>
    <t>Početak rješ. (od):</t>
  </si>
  <si>
    <t>Završetak rješ. (do):</t>
  </si>
  <si>
    <t>Šifri 110971 u ćeliji D1 dodaj znamenku 0 ispred (prikaz broja kao teksta)</t>
  </si>
  <si>
    <t>Označi ćelije B1:D4 i boldiraj podatke u njima</t>
  </si>
  <si>
    <t>Svoje ime i prezime ispiši veličinom 14, koristeći opciju Stisni da stane</t>
  </si>
  <si>
    <t>Redne brojeve država 1. i 2. razvuci na sve države</t>
  </si>
  <si>
    <t>Smanji širinu stupca A koristeći dvoklik (automatski)</t>
  </si>
  <si>
    <t>Širinu stupca B namjesti na 20 znakova, a stupca C na 15 znakova</t>
  </si>
  <si>
    <t>Spoji ćelije D2:D4</t>
  </si>
  <si>
    <t>Označi raspon ćelija A6:D52 i postavi mu uske vanjske i unutrašnje obrube</t>
  </si>
  <si>
    <t>Označi raspon ćelija A6:D6. Postavi mu smeđu boju uzorka i širu donju crtu crvene boje.</t>
  </si>
  <si>
    <t>U označenom rasponu A6:D6 slova ispiši žutom bojom</t>
  </si>
  <si>
    <t>Označi stupac C i poravnaj podatke udesno</t>
  </si>
  <si>
    <t>Označi cijeli radni list i postavi visine svih redaka na 17 točaka, a okomito poravnanje teksta po sredini</t>
  </si>
  <si>
    <t>U ćelije C61 i C62 napiši formule za rješenje zadataka zadanih lijevo</t>
  </si>
  <si>
    <t>Predispitna vježba</t>
  </si>
  <si>
    <t>Označi raspone C7:C52 (broj stanovnika) i C55:C62. Podatke u njima prikaži kao brojčane, bez decimalnih mjesta, s razdjelnikom između tisućica</t>
  </si>
  <si>
    <t>Podatak u ćeliji C61 prikaži s 1 decimalnim mjestom (povećaj/smanji boj decimala)</t>
  </si>
  <si>
    <t>Podatak iz ćelije AM55555 napiši desno</t>
  </si>
  <si>
    <t>Ćeliju C58 u formuli koja se nalazi u ćeliji D7 učini apsolutnom, a zatim ćeliju D7 razvuci na sve države</t>
  </si>
  <si>
    <t>Podatak u ćeliji D7 prikaži kao postotak s 2 decimalna mjesta</t>
  </si>
  <si>
    <t>Označi raspon C7:C52 i postavi uvjetno oblikovanje da se sve ćelije u rasponu obojaju u svijetložutu ako je broj stanovnika veći od 10 milijuna, a ako je manji od 1 milijuna da se obojaju u svijetloplavu boju</t>
  </si>
  <si>
    <t>Koristeći Okvir naziva (adrese) riješi zadatak u ćeliji B63 (Ctrl+Home za povratak s ćelije AM55555)</t>
  </si>
  <si>
    <t>Grafički prikaz država većih od 10 milijuna</t>
  </si>
  <si>
    <t>Označi odgovarajuće ćelije većih država (ime države i broj stanovnika) koristeći tipku Ctrl</t>
  </si>
  <si>
    <t>Odaberi tortni grafikon, 3D podvrsta (2. po redu)</t>
  </si>
  <si>
    <t>-</t>
  </si>
  <si>
    <t>Naslov grafikona: Veće države Europe</t>
  </si>
  <si>
    <t>Ukloni legendu iz grafikona, ali uključi Naziv kategorije iz kartice Naslovi podataka</t>
  </si>
  <si>
    <t>Grafikon smjesti na radni list, odvuci ga ispod svih podataka, povećaj ga po širini do stupca H</t>
  </si>
  <si>
    <t>Izvuci isječak torte najveće države (Rusije) tako da klikneš na njega 2 puta sporo</t>
  </si>
  <si>
    <t>Ostala oblikovaja prema želji</t>
  </si>
  <si>
    <t>Označi ćelije B55:B62 i postavi opciju Prelomi tekst u njima. Nakon toga dvoklikom između brojeva redaka podatke učini vidljivima.</t>
  </si>
  <si>
    <t>Karticu List1 preimenuj u Europa i obojaj u željenu boju</t>
  </si>
  <si>
    <t>Popuni podatke u ćelijama C1:C3 (pogledaj pomoć u spojenim ćelijama), a C4 popuni na kraju rješavanja vježbe</t>
  </si>
  <si>
    <t>U ćelije C55:C60 postavi odgovarajuće funkcije (AVERAGE, COUNTIF, MAX, MIN I SUM) kako bi rješio zadatke zadane u ćelijama lijevo. Raspon podataka je C7:C52</t>
  </si>
  <si>
    <t>Označi Područje grafikona i postavi veličinu fonta 8, a zatim font naslova povećaj na 12 i boldiraj</t>
  </si>
  <si>
    <t>Boško Šetka</t>
  </si>
  <si>
    <t>0110971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</si>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</sst>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Tahoma"/>
      <charset val="238"/>
    </font>
    <font>
      <sz val="10"/>
      <name val="Tahoma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Tahoma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ahoma"/>
      <charset val="238"/>
    </font>
    <font>
      <b/>
      <u/>
      <sz val="11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0"/>
      <color indexed="13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20" fontId="3" fillId="0" borderId="0" xfId="0" applyNumberFormat="1" applyFont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1" applyNumberFormat="1" applyFont="1" applyBorder="1" applyAlignment="1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NumberFormat="1" applyFont="1" applyAlignment="1">
      <alignment horizontal="right" vertical="center" shrinkToFit="1"/>
    </xf>
    <xf numFmtId="0" fontId="6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20" fontId="6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0" fontId="15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10" fontId="3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/>
  </cellXfs>
  <cellStyles count="2">
    <cellStyle name="Normalno" xfId="0" builtinId="0"/>
    <cellStyle name="Postotak" xfId="1" builtinId="5"/>
  </cellStyles>
  <dxfs count="2">
    <dxf>
      <fill>
        <patternFill>
          <bgColor indexed="31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/>
              <a:t>Veće države Europe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5A-457E-A573-12D56B8529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5A-457E-A573-12D56B8529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5A-457E-A573-12D56B8529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5A-457E-A573-12D56B8529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5A-457E-A573-12D56B8529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A5A-457E-A573-12D56B85294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14F-45BA-B3E8-F78D846B7E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A5A-457E-A573-12D56B85294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A5A-457E-A573-12D56B85294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A5A-457E-A573-12D56B85294A}"/>
              </c:ext>
            </c:extLst>
          </c:dPt>
          <c:dPt>
            <c:idx val="10"/>
            <c:bubble3D val="0"/>
            <c:explosion val="12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4F-45BA-B3E8-F78D846B7E3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D14F-45BA-B3E8-F78D846B7E3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4F-45BA-B3E8-F78D846B7E3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A5A-457E-A573-12D56B85294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A5A-457E-A573-12D56B85294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A5A-457E-A573-12D56B85294A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14F-45BA-B3E8-F78D846B7E3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4F-45BA-B3E8-F78D846B7E32}"/>
                </c:ext>
              </c:extLst>
            </c:dLbl>
            <c:dLbl>
              <c:idx val="11"/>
              <c:layout>
                <c:manualLayout>
                  <c:x val="-9.982884641421292E-3"/>
                  <c:y val="-0.102838884373905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F-45BA-B3E8-F78D846B7E32}"/>
                </c:ext>
              </c:extLst>
            </c:dLbl>
            <c:dLbl>
              <c:idx val="12"/>
              <c:layout>
                <c:manualLayout>
                  <c:x val="0.15894187414883043"/>
                  <c:y val="-0.144408294707075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F-45BA-B3E8-F78D846B7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(Rješenje!$B$10,Rješenje!$B$15,Rješenje!$B$19:$B$20,Rješenje!$B$24,Rješenje!$B$35,Rješenje!$B$37:$B$41,Rješenje!$B$45:$B$46,Rješenje!$B$49:$B$51)</c:f>
              <c:strCache>
                <c:ptCount val="16"/>
                <c:pt idx="0">
                  <c:v>Belgija</c:v>
                </c:pt>
                <c:pt idx="1">
                  <c:v>Češka</c:v>
                </c:pt>
                <c:pt idx="2">
                  <c:v>Francuska</c:v>
                </c:pt>
                <c:pt idx="3">
                  <c:v>Grčka</c:v>
                </c:pt>
                <c:pt idx="4">
                  <c:v>Italija</c:v>
                </c:pt>
                <c:pt idx="5">
                  <c:v>Nizozemska</c:v>
                </c:pt>
                <c:pt idx="6">
                  <c:v>Njemačka</c:v>
                </c:pt>
                <c:pt idx="7">
                  <c:v>Poljska</c:v>
                </c:pt>
                <c:pt idx="8">
                  <c:v>Portugal</c:v>
                </c:pt>
                <c:pt idx="9">
                  <c:v>Rumunjska</c:v>
                </c:pt>
                <c:pt idx="10">
                  <c:v>Rusija</c:v>
                </c:pt>
                <c:pt idx="11">
                  <c:v>Srbija</c:v>
                </c:pt>
                <c:pt idx="12">
                  <c:v>Španjolska</c:v>
                </c:pt>
                <c:pt idx="13">
                  <c:v>Turska</c:v>
                </c:pt>
                <c:pt idx="14">
                  <c:v>Ujedinjeno Kraljevstvo</c:v>
                </c:pt>
                <c:pt idx="15">
                  <c:v>Ukrajina</c:v>
                </c:pt>
              </c:strCache>
            </c:strRef>
          </c:cat>
          <c:val>
            <c:numRef>
              <c:f>(Rješenje!$C$10,Rješenje!$C$15,Rješenje!$C$19:$C$20,Rješenje!$C$24,Rješenje!$C$35,Rješenje!$C$37:$C$41,Rješenje!$C$45:$C$46,Rješenje!$C$49:$C$51)</c:f>
              <c:numCache>
                <c:formatCode>#,##0</c:formatCode>
                <c:ptCount val="16"/>
                <c:pt idx="0">
                  <c:v>10404000</c:v>
                </c:pt>
                <c:pt idx="1">
                  <c:v>10220900</c:v>
                </c:pt>
                <c:pt idx="2">
                  <c:v>64057800</c:v>
                </c:pt>
                <c:pt idx="3">
                  <c:v>10722800</c:v>
                </c:pt>
                <c:pt idx="4">
                  <c:v>58145300</c:v>
                </c:pt>
                <c:pt idx="5">
                  <c:v>16645300</c:v>
                </c:pt>
                <c:pt idx="6">
                  <c:v>82369600</c:v>
                </c:pt>
                <c:pt idx="7">
                  <c:v>38500700</c:v>
                </c:pt>
                <c:pt idx="8">
                  <c:v>10676900</c:v>
                </c:pt>
                <c:pt idx="9">
                  <c:v>22246900</c:v>
                </c:pt>
                <c:pt idx="10">
                  <c:v>140702000</c:v>
                </c:pt>
                <c:pt idx="11">
                  <c:v>10159000</c:v>
                </c:pt>
                <c:pt idx="12">
                  <c:v>40491100</c:v>
                </c:pt>
                <c:pt idx="13">
                  <c:v>71892800</c:v>
                </c:pt>
                <c:pt idx="14">
                  <c:v>60943900</c:v>
                </c:pt>
                <c:pt idx="15">
                  <c:v>45994300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F-45BA-B3E8-F78D846B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6</xdr:col>
      <xdr:colOff>627184</xdr:colOff>
      <xdr:row>80</xdr:row>
      <xdr:rowOff>11723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1A019FA-E53A-4051-B4D0-1FB384882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Europa%20-%20kop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šenje"/>
      <sheetName val="Zadatak"/>
      <sheetName val="Originalni podaci"/>
    </sheetNames>
    <sheetDataSet>
      <sheetData sheetId="0">
        <row r="10">
          <cell r="B10" t="str">
            <v>Belgija</v>
          </cell>
        </row>
        <row r="21">
          <cell r="C21">
            <v>4491540</v>
          </cell>
        </row>
        <row r="41">
          <cell r="C41">
            <v>140702000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K33"/>
  <sheetViews>
    <sheetView showGridLines="0" showRowColHeaders="0" tabSelected="1" workbookViewId="0">
      <selection activeCell="N23" sqref="N23"/>
    </sheetView>
  </sheetViews>
  <sheetFormatPr defaultColWidth="9.109375" defaultRowHeight="18" customHeight="1" x14ac:dyDescent="0.25"/>
  <cols>
    <col min="1" max="1" width="4.5546875" style="3" bestFit="1" customWidth="1"/>
    <col min="2" max="16384" width="9.109375" style="4"/>
  </cols>
  <sheetData>
    <row r="1" spans="1:2" ht="24" customHeight="1" x14ac:dyDescent="0.25">
      <c r="B1" s="6" t="s">
        <v>147</v>
      </c>
    </row>
    <row r="2" spans="1:2" ht="18" customHeight="1" x14ac:dyDescent="0.25">
      <c r="A2" s="3" t="s">
        <v>46</v>
      </c>
      <c r="B2" s="4" t="s">
        <v>165</v>
      </c>
    </row>
    <row r="3" spans="1:2" ht="18" customHeight="1" x14ac:dyDescent="0.25">
      <c r="A3" s="3" t="s">
        <v>47</v>
      </c>
      <c r="B3" s="4" t="s">
        <v>140</v>
      </c>
    </row>
    <row r="4" spans="1:2" ht="18" customHeight="1" x14ac:dyDescent="0.25">
      <c r="A4" s="3" t="s">
        <v>48</v>
      </c>
      <c r="B4" s="4" t="s">
        <v>166</v>
      </c>
    </row>
    <row r="5" spans="1:2" ht="18" customHeight="1" x14ac:dyDescent="0.25">
      <c r="A5" s="3" t="s">
        <v>49</v>
      </c>
      <c r="B5" s="4" t="s">
        <v>134</v>
      </c>
    </row>
    <row r="6" spans="1:2" ht="18" customHeight="1" x14ac:dyDescent="0.25">
      <c r="A6" s="3" t="s">
        <v>50</v>
      </c>
      <c r="B6" s="4" t="s">
        <v>145</v>
      </c>
    </row>
    <row r="7" spans="1:2" ht="18" customHeight="1" x14ac:dyDescent="0.25">
      <c r="A7" s="3" t="s">
        <v>51</v>
      </c>
      <c r="B7" s="4" t="s">
        <v>135</v>
      </c>
    </row>
    <row r="8" spans="1:2" ht="18" customHeight="1" x14ac:dyDescent="0.25">
      <c r="A8" s="3" t="s">
        <v>52</v>
      </c>
      <c r="B8" s="4" t="s">
        <v>136</v>
      </c>
    </row>
    <row r="9" spans="1:2" ht="18" customHeight="1" x14ac:dyDescent="0.25">
      <c r="A9" s="3" t="s">
        <v>53</v>
      </c>
      <c r="B9" s="4" t="s">
        <v>137</v>
      </c>
    </row>
    <row r="10" spans="1:2" ht="18" customHeight="1" x14ac:dyDescent="0.25">
      <c r="A10" s="3" t="s">
        <v>54</v>
      </c>
      <c r="B10" s="4" t="s">
        <v>138</v>
      </c>
    </row>
    <row r="11" spans="1:2" ht="18" customHeight="1" x14ac:dyDescent="0.25">
      <c r="A11" s="3" t="s">
        <v>55</v>
      </c>
      <c r="B11" s="4" t="s">
        <v>139</v>
      </c>
    </row>
    <row r="12" spans="1:2" ht="18" customHeight="1" x14ac:dyDescent="0.25">
      <c r="A12" s="3" t="s">
        <v>56</v>
      </c>
      <c r="B12" s="4" t="s">
        <v>141</v>
      </c>
    </row>
    <row r="13" spans="1:2" ht="18" customHeight="1" x14ac:dyDescent="0.25">
      <c r="A13" s="3" t="s">
        <v>57</v>
      </c>
      <c r="B13" s="4" t="s">
        <v>142</v>
      </c>
    </row>
    <row r="14" spans="1:2" ht="18" customHeight="1" x14ac:dyDescent="0.25">
      <c r="A14" s="3" t="s">
        <v>58</v>
      </c>
      <c r="B14" s="4" t="s">
        <v>143</v>
      </c>
    </row>
    <row r="15" spans="1:2" ht="18" customHeight="1" x14ac:dyDescent="0.25">
      <c r="A15" s="3" t="s">
        <v>59</v>
      </c>
      <c r="B15" s="4" t="s">
        <v>144</v>
      </c>
    </row>
    <row r="16" spans="1:2" ht="18" customHeight="1" x14ac:dyDescent="0.25">
      <c r="A16" s="3" t="s">
        <v>60</v>
      </c>
      <c r="B16" s="4" t="s">
        <v>148</v>
      </c>
    </row>
    <row r="17" spans="1:11" ht="18" customHeight="1" x14ac:dyDescent="0.25">
      <c r="A17" s="3" t="s">
        <v>61</v>
      </c>
      <c r="B17" s="4" t="s">
        <v>153</v>
      </c>
    </row>
    <row r="18" spans="1:11" ht="18" customHeight="1" x14ac:dyDescent="0.25">
      <c r="A18" s="3" t="s">
        <v>62</v>
      </c>
      <c r="B18" s="4" t="s">
        <v>164</v>
      </c>
    </row>
    <row r="19" spans="1:11" ht="18" customHeight="1" x14ac:dyDescent="0.25">
      <c r="A19" s="3" t="s">
        <v>63</v>
      </c>
      <c r="B19" s="4" t="s">
        <v>167</v>
      </c>
    </row>
    <row r="20" spans="1:11" ht="18" customHeight="1" x14ac:dyDescent="0.25">
      <c r="A20" s="3" t="s">
        <v>64</v>
      </c>
      <c r="B20" s="4" t="s">
        <v>146</v>
      </c>
    </row>
    <row r="21" spans="1:11" ht="18" customHeight="1" x14ac:dyDescent="0.25">
      <c r="A21" s="3" t="s">
        <v>65</v>
      </c>
      <c r="B21" s="4" t="s">
        <v>149</v>
      </c>
    </row>
    <row r="22" spans="1:11" ht="18" customHeight="1" x14ac:dyDescent="0.25">
      <c r="A22" s="3" t="s">
        <v>66</v>
      </c>
      <c r="B22" s="4" t="s">
        <v>154</v>
      </c>
    </row>
    <row r="23" spans="1:11" ht="18" customHeight="1" x14ac:dyDescent="0.25">
      <c r="A23" s="3" t="s">
        <v>67</v>
      </c>
      <c r="B23" s="4" t="s">
        <v>152</v>
      </c>
    </row>
    <row r="24" spans="1:11" ht="18" customHeight="1" x14ac:dyDescent="0.25">
      <c r="A24" s="49" t="s">
        <v>68</v>
      </c>
      <c r="B24" s="50" t="s">
        <v>151</v>
      </c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24.75" customHeight="1" x14ac:dyDescent="0.25">
      <c r="A25" s="3" t="s">
        <v>69</v>
      </c>
      <c r="B25" s="5" t="s">
        <v>155</v>
      </c>
    </row>
    <row r="26" spans="1:11" ht="18" customHeight="1" x14ac:dyDescent="0.25">
      <c r="A26" s="7" t="s">
        <v>158</v>
      </c>
      <c r="B26" s="4" t="s">
        <v>156</v>
      </c>
    </row>
    <row r="27" spans="1:11" ht="18" customHeight="1" x14ac:dyDescent="0.25">
      <c r="A27" s="7" t="s">
        <v>158</v>
      </c>
      <c r="B27" s="4" t="s">
        <v>157</v>
      </c>
    </row>
    <row r="28" spans="1:11" ht="18" customHeight="1" x14ac:dyDescent="0.25">
      <c r="A28" s="7" t="s">
        <v>158</v>
      </c>
      <c r="B28" s="4" t="s">
        <v>159</v>
      </c>
    </row>
    <row r="29" spans="1:11" ht="18" customHeight="1" x14ac:dyDescent="0.25">
      <c r="A29" s="7" t="s">
        <v>158</v>
      </c>
      <c r="B29" s="4" t="s">
        <v>160</v>
      </c>
    </row>
    <row r="30" spans="1:11" ht="18" customHeight="1" x14ac:dyDescent="0.25">
      <c r="A30" s="7" t="s">
        <v>158</v>
      </c>
      <c r="B30" s="4" t="s">
        <v>161</v>
      </c>
    </row>
    <row r="31" spans="1:11" ht="18" customHeight="1" x14ac:dyDescent="0.25">
      <c r="A31" s="7" t="s">
        <v>158</v>
      </c>
      <c r="B31" s="4" t="s">
        <v>168</v>
      </c>
    </row>
    <row r="32" spans="1:11" ht="18" customHeight="1" x14ac:dyDescent="0.25">
      <c r="A32" s="7" t="s">
        <v>158</v>
      </c>
      <c r="B32" s="4" t="s">
        <v>162</v>
      </c>
    </row>
    <row r="33" spans="1:2" ht="18" customHeight="1" x14ac:dyDescent="0.25">
      <c r="A33" s="7" t="s">
        <v>158</v>
      </c>
      <c r="B33" s="4" t="s">
        <v>163</v>
      </c>
    </row>
  </sheetData>
  <sheetProtection sheet="1" objects="1" scenarios="1" selectLockedCells="1" selectUnlockedCells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5555"/>
  <sheetViews>
    <sheetView workbookViewId="0">
      <selection activeCell="C1" sqref="C1"/>
    </sheetView>
  </sheetViews>
  <sheetFormatPr defaultColWidth="9.109375" defaultRowHeight="15" customHeight="1" x14ac:dyDescent="0.25"/>
  <cols>
    <col min="1" max="1" width="9.109375" style="2"/>
    <col min="2" max="2" width="18.6640625" style="9" customWidth="1"/>
    <col min="3" max="3" width="18.6640625" style="19" customWidth="1"/>
    <col min="4" max="4" width="9.88671875" style="9" bestFit="1" customWidth="1"/>
    <col min="5" max="16384" width="9.109375" style="9"/>
  </cols>
  <sheetData>
    <row r="1" spans="1:4" ht="15" customHeight="1" x14ac:dyDescent="0.25">
      <c r="B1" s="9" t="s">
        <v>130</v>
      </c>
      <c r="D1" s="12">
        <v>110971</v>
      </c>
    </row>
    <row r="2" spans="1:4" ht="15" customHeight="1" x14ac:dyDescent="0.25">
      <c r="B2" s="9" t="s">
        <v>131</v>
      </c>
      <c r="C2" s="20"/>
      <c r="D2" s="13" t="s">
        <v>129</v>
      </c>
    </row>
    <row r="3" spans="1:4" ht="15" customHeight="1" x14ac:dyDescent="0.25">
      <c r="B3" s="9" t="s">
        <v>132</v>
      </c>
      <c r="C3" s="21"/>
      <c r="D3" s="13"/>
    </row>
    <row r="4" spans="1:4" ht="15" customHeight="1" x14ac:dyDescent="0.25">
      <c r="B4" s="9" t="s">
        <v>133</v>
      </c>
      <c r="C4" s="21"/>
      <c r="D4" s="13"/>
    </row>
    <row r="6" spans="1:4" ht="15" customHeight="1" x14ac:dyDescent="0.25">
      <c r="A6" s="16"/>
      <c r="B6" s="17" t="s">
        <v>70</v>
      </c>
      <c r="C6" s="22" t="s">
        <v>118</v>
      </c>
      <c r="D6" s="18" t="s">
        <v>128</v>
      </c>
    </row>
    <row r="7" spans="1:4" ht="15" customHeight="1" x14ac:dyDescent="0.25">
      <c r="A7" s="14" t="s">
        <v>46</v>
      </c>
      <c r="B7" s="15" t="s">
        <v>101</v>
      </c>
      <c r="C7" s="23">
        <v>3619780</v>
      </c>
      <c r="D7" s="25" t="e">
        <f>C7/C$58</f>
        <v>#DIV/0!</v>
      </c>
    </row>
    <row r="8" spans="1:4" ht="15" customHeight="1" x14ac:dyDescent="0.25">
      <c r="A8" s="14" t="s">
        <v>47</v>
      </c>
      <c r="B8" s="15" t="s">
        <v>112</v>
      </c>
      <c r="C8" s="24">
        <v>82627</v>
      </c>
      <c r="D8" s="25"/>
    </row>
    <row r="9" spans="1:4" ht="15" customHeight="1" x14ac:dyDescent="0.25">
      <c r="A9" s="14"/>
      <c r="B9" s="15" t="s">
        <v>90</v>
      </c>
      <c r="C9" s="24">
        <v>8205530</v>
      </c>
      <c r="D9" s="25"/>
    </row>
    <row r="10" spans="1:4" ht="15" customHeight="1" x14ac:dyDescent="0.25">
      <c r="A10" s="14"/>
      <c r="B10" s="15" t="s">
        <v>84</v>
      </c>
      <c r="C10" s="24">
        <v>10404000</v>
      </c>
      <c r="D10" s="25"/>
    </row>
    <row r="11" spans="1:4" ht="15" customHeight="1" x14ac:dyDescent="0.25">
      <c r="A11" s="14"/>
      <c r="B11" s="15" t="s">
        <v>88</v>
      </c>
      <c r="C11" s="24">
        <v>9685770</v>
      </c>
      <c r="D11" s="25"/>
    </row>
    <row r="12" spans="1:4" ht="15" customHeight="1" x14ac:dyDescent="0.25">
      <c r="A12" s="14"/>
      <c r="B12" s="15" t="s">
        <v>97</v>
      </c>
      <c r="C12" s="24">
        <v>4590310</v>
      </c>
      <c r="D12" s="25"/>
    </row>
    <row r="13" spans="1:4" ht="15" customHeight="1" x14ac:dyDescent="0.25">
      <c r="A13" s="14"/>
      <c r="B13" s="15" t="s">
        <v>92</v>
      </c>
      <c r="C13" s="24">
        <v>7262680</v>
      </c>
      <c r="D13" s="25"/>
    </row>
    <row r="14" spans="1:4" ht="15" customHeight="1" x14ac:dyDescent="0.25">
      <c r="A14" s="14"/>
      <c r="B14" s="15" t="s">
        <v>108</v>
      </c>
      <c r="C14" s="24">
        <v>678177</v>
      </c>
      <c r="D14" s="25"/>
    </row>
    <row r="15" spans="1:4" ht="15" customHeight="1" x14ac:dyDescent="0.25">
      <c r="A15" s="14"/>
      <c r="B15" s="15" t="s">
        <v>85</v>
      </c>
      <c r="C15" s="24">
        <v>10220900</v>
      </c>
      <c r="D15" s="25"/>
    </row>
    <row r="16" spans="1:4" ht="15" customHeight="1" x14ac:dyDescent="0.25">
      <c r="A16" s="14"/>
      <c r="B16" s="15" t="s">
        <v>93</v>
      </c>
      <c r="C16" s="24">
        <v>5484720</v>
      </c>
      <c r="D16" s="25"/>
    </row>
    <row r="17" spans="1:4" ht="15" customHeight="1" x14ac:dyDescent="0.25">
      <c r="A17" s="14"/>
      <c r="B17" s="15" t="s">
        <v>107</v>
      </c>
      <c r="C17" s="24">
        <v>1307600</v>
      </c>
      <c r="D17" s="25"/>
    </row>
    <row r="18" spans="1:4" ht="15" customHeight="1" x14ac:dyDescent="0.25">
      <c r="A18" s="14"/>
      <c r="B18" s="15" t="s">
        <v>95</v>
      </c>
      <c r="C18" s="24">
        <v>5244750</v>
      </c>
      <c r="D18" s="25"/>
    </row>
    <row r="19" spans="1:4" ht="15" customHeight="1" x14ac:dyDescent="0.25">
      <c r="A19" s="14"/>
      <c r="B19" s="15" t="s">
        <v>74</v>
      </c>
      <c r="C19" s="24">
        <v>64057800</v>
      </c>
      <c r="D19" s="25"/>
    </row>
    <row r="20" spans="1:4" ht="15" customHeight="1" x14ac:dyDescent="0.25">
      <c r="A20" s="14"/>
      <c r="B20" s="15" t="s">
        <v>82</v>
      </c>
      <c r="C20" s="24">
        <v>10722800</v>
      </c>
      <c r="D20" s="25"/>
    </row>
    <row r="21" spans="1:4" ht="15" customHeight="1" x14ac:dyDescent="0.25">
      <c r="A21" s="14"/>
      <c r="B21" s="15" t="s">
        <v>98</v>
      </c>
      <c r="C21" s="24">
        <v>4491540</v>
      </c>
      <c r="D21" s="25"/>
    </row>
    <row r="22" spans="1:4" ht="15" customHeight="1" x14ac:dyDescent="0.25">
      <c r="A22" s="14"/>
      <c r="B22" s="15" t="s">
        <v>100</v>
      </c>
      <c r="C22" s="24">
        <v>4156120</v>
      </c>
      <c r="D22" s="25"/>
    </row>
    <row r="23" spans="1:4" ht="15" customHeight="1" x14ac:dyDescent="0.25">
      <c r="A23" s="14"/>
      <c r="B23" s="15" t="s">
        <v>111</v>
      </c>
      <c r="C23" s="24">
        <v>304367</v>
      </c>
      <c r="D23" s="25"/>
    </row>
    <row r="24" spans="1:4" ht="15" customHeight="1" x14ac:dyDescent="0.25">
      <c r="A24" s="14"/>
      <c r="B24" s="15" t="s">
        <v>76</v>
      </c>
      <c r="C24" s="24">
        <v>58145300</v>
      </c>
      <c r="D24" s="25"/>
    </row>
    <row r="25" spans="1:4" ht="15" customHeight="1" x14ac:dyDescent="0.25">
      <c r="A25" s="14"/>
      <c r="B25" s="15" t="s">
        <v>104</v>
      </c>
      <c r="C25" s="24">
        <v>2126710</v>
      </c>
      <c r="D25" s="25"/>
    </row>
    <row r="26" spans="1:4" ht="15" customHeight="1" x14ac:dyDescent="0.25">
      <c r="A26" s="14"/>
      <c r="B26" s="15" t="s">
        <v>103</v>
      </c>
      <c r="C26" s="24">
        <v>2245420</v>
      </c>
      <c r="D26" s="25"/>
    </row>
    <row r="27" spans="1:4" ht="15" customHeight="1" x14ac:dyDescent="0.25">
      <c r="A27" s="14"/>
      <c r="B27" s="15" t="s">
        <v>113</v>
      </c>
      <c r="C27" s="24">
        <v>34498</v>
      </c>
      <c r="D27" s="25"/>
    </row>
    <row r="28" spans="1:4" ht="15" customHeight="1" x14ac:dyDescent="0.25">
      <c r="A28" s="14"/>
      <c r="B28" s="15" t="s">
        <v>102</v>
      </c>
      <c r="C28" s="24">
        <v>3565200</v>
      </c>
      <c r="D28" s="25"/>
    </row>
    <row r="29" spans="1:4" ht="15" customHeight="1" x14ac:dyDescent="0.25">
      <c r="A29" s="14"/>
      <c r="B29" s="15" t="s">
        <v>109</v>
      </c>
      <c r="C29" s="24">
        <v>486006</v>
      </c>
      <c r="D29" s="25"/>
    </row>
    <row r="30" spans="1:4" ht="15" customHeight="1" x14ac:dyDescent="0.25">
      <c r="A30" s="14"/>
      <c r="B30" s="15" t="s">
        <v>87</v>
      </c>
      <c r="C30" s="24">
        <v>9930920</v>
      </c>
      <c r="D30" s="25"/>
    </row>
    <row r="31" spans="1:4" ht="15" customHeight="1" x14ac:dyDescent="0.25">
      <c r="A31" s="14"/>
      <c r="B31" s="15" t="s">
        <v>105</v>
      </c>
      <c r="C31" s="24">
        <v>2061320</v>
      </c>
      <c r="D31" s="25"/>
    </row>
    <row r="32" spans="1:4" ht="15" customHeight="1" x14ac:dyDescent="0.25">
      <c r="A32" s="14"/>
      <c r="B32" s="15" t="s">
        <v>110</v>
      </c>
      <c r="C32" s="24">
        <v>403532</v>
      </c>
      <c r="D32" s="25"/>
    </row>
    <row r="33" spans="1:4" ht="15" customHeight="1" x14ac:dyDescent="0.25">
      <c r="A33" s="14"/>
      <c r="B33" s="15" t="s">
        <v>99</v>
      </c>
      <c r="C33" s="24">
        <v>4324450</v>
      </c>
      <c r="D33" s="25"/>
    </row>
    <row r="34" spans="1:4" ht="15" customHeight="1" x14ac:dyDescent="0.25">
      <c r="A34" s="14"/>
      <c r="B34" s="15" t="s">
        <v>114</v>
      </c>
      <c r="C34" s="24">
        <v>32796</v>
      </c>
      <c r="D34" s="25"/>
    </row>
    <row r="35" spans="1:4" ht="15" customHeight="1" x14ac:dyDescent="0.25">
      <c r="A35" s="14"/>
      <c r="B35" s="15" t="s">
        <v>81</v>
      </c>
      <c r="C35" s="24">
        <v>16645300</v>
      </c>
      <c r="D35" s="25"/>
    </row>
    <row r="36" spans="1:4" ht="15" customHeight="1" x14ac:dyDescent="0.25">
      <c r="A36" s="14"/>
      <c r="B36" s="15" t="s">
        <v>96</v>
      </c>
      <c r="C36" s="24">
        <v>4644460</v>
      </c>
      <c r="D36" s="25"/>
    </row>
    <row r="37" spans="1:4" ht="15" customHeight="1" x14ac:dyDescent="0.25">
      <c r="A37" s="14"/>
      <c r="B37" s="15" t="s">
        <v>72</v>
      </c>
      <c r="C37" s="24">
        <v>82369600</v>
      </c>
      <c r="D37" s="25"/>
    </row>
    <row r="38" spans="1:4" ht="15" customHeight="1" x14ac:dyDescent="0.25">
      <c r="A38" s="14"/>
      <c r="B38" s="15" t="s">
        <v>79</v>
      </c>
      <c r="C38" s="24">
        <v>38500700</v>
      </c>
      <c r="D38" s="25"/>
    </row>
    <row r="39" spans="1:4" ht="15" customHeight="1" x14ac:dyDescent="0.25">
      <c r="A39" s="14"/>
      <c r="B39" s="15" t="s">
        <v>83</v>
      </c>
      <c r="C39" s="24">
        <v>10676900</v>
      </c>
      <c r="D39" s="25"/>
    </row>
    <row r="40" spans="1:4" ht="15" customHeight="1" x14ac:dyDescent="0.25">
      <c r="A40" s="14"/>
      <c r="B40" s="15" t="s">
        <v>80</v>
      </c>
      <c r="C40" s="24">
        <v>22246900</v>
      </c>
      <c r="D40" s="25"/>
    </row>
    <row r="41" spans="1:4" ht="15" customHeight="1" x14ac:dyDescent="0.25">
      <c r="A41" s="14"/>
      <c r="B41" s="15" t="s">
        <v>71</v>
      </c>
      <c r="C41" s="24">
        <v>140702000</v>
      </c>
      <c r="D41" s="25"/>
    </row>
    <row r="42" spans="1:4" ht="15" customHeight="1" x14ac:dyDescent="0.25">
      <c r="A42" s="14"/>
      <c r="B42" s="15" t="s">
        <v>115</v>
      </c>
      <c r="C42" s="24">
        <v>29973</v>
      </c>
      <c r="D42" s="25"/>
    </row>
    <row r="43" spans="1:4" ht="15" customHeight="1" x14ac:dyDescent="0.25">
      <c r="A43" s="14"/>
      <c r="B43" s="15" t="s">
        <v>94</v>
      </c>
      <c r="C43" s="24">
        <v>5455410</v>
      </c>
      <c r="D43" s="25"/>
    </row>
    <row r="44" spans="1:4" ht="15" customHeight="1" x14ac:dyDescent="0.25">
      <c r="A44" s="14"/>
      <c r="B44" s="15" t="s">
        <v>106</v>
      </c>
      <c r="C44" s="24">
        <v>2007710</v>
      </c>
      <c r="D44" s="25"/>
    </row>
    <row r="45" spans="1:4" ht="15" customHeight="1" x14ac:dyDescent="0.25">
      <c r="A45" s="14"/>
      <c r="B45" s="15" t="s">
        <v>86</v>
      </c>
      <c r="C45" s="24">
        <v>10159000</v>
      </c>
      <c r="D45" s="25"/>
    </row>
    <row r="46" spans="1:4" ht="15" customHeight="1" x14ac:dyDescent="0.25">
      <c r="A46" s="14"/>
      <c r="B46" s="15" t="s">
        <v>78</v>
      </c>
      <c r="C46" s="24">
        <v>40491100</v>
      </c>
      <c r="D46" s="25"/>
    </row>
    <row r="47" spans="1:4" ht="15" customHeight="1" x14ac:dyDescent="0.25">
      <c r="A47" s="14"/>
      <c r="B47" s="15" t="s">
        <v>89</v>
      </c>
      <c r="C47" s="24">
        <v>9045390</v>
      </c>
      <c r="D47" s="25"/>
    </row>
    <row r="48" spans="1:4" ht="15" customHeight="1" x14ac:dyDescent="0.25">
      <c r="A48" s="14"/>
      <c r="B48" s="15" t="s">
        <v>91</v>
      </c>
      <c r="C48" s="24">
        <v>7581520</v>
      </c>
      <c r="D48" s="25"/>
    </row>
    <row r="49" spans="1:4" ht="15" customHeight="1" x14ac:dyDescent="0.25">
      <c r="A49" s="14"/>
      <c r="B49" s="15" t="s">
        <v>73</v>
      </c>
      <c r="C49" s="24">
        <v>71892800</v>
      </c>
      <c r="D49" s="25"/>
    </row>
    <row r="50" spans="1:4" ht="15" customHeight="1" x14ac:dyDescent="0.25">
      <c r="A50" s="14"/>
      <c r="B50" s="15" t="s">
        <v>75</v>
      </c>
      <c r="C50" s="24">
        <v>60943900</v>
      </c>
      <c r="D50" s="25"/>
    </row>
    <row r="51" spans="1:4" ht="15" customHeight="1" x14ac:dyDescent="0.25">
      <c r="A51" s="14"/>
      <c r="B51" s="15" t="s">
        <v>77</v>
      </c>
      <c r="C51" s="24">
        <v>45994300</v>
      </c>
      <c r="D51" s="25"/>
    </row>
    <row r="52" spans="1:4" ht="15" customHeight="1" x14ac:dyDescent="0.25">
      <c r="A52" s="14"/>
      <c r="B52" s="15" t="s">
        <v>116</v>
      </c>
      <c r="C52" s="24">
        <v>824</v>
      </c>
      <c r="D52" s="25"/>
    </row>
    <row r="55" spans="1:4" ht="15" customHeight="1" x14ac:dyDescent="0.25">
      <c r="B55" s="9" t="s">
        <v>120</v>
      </c>
    </row>
    <row r="56" spans="1:4" ht="15" customHeight="1" x14ac:dyDescent="0.25">
      <c r="B56" s="9" t="s">
        <v>121</v>
      </c>
    </row>
    <row r="57" spans="1:4" ht="15" customHeight="1" x14ac:dyDescent="0.25">
      <c r="B57" s="9" t="s">
        <v>122</v>
      </c>
    </row>
    <row r="58" spans="1:4" ht="15" customHeight="1" x14ac:dyDescent="0.25">
      <c r="B58" s="9" t="s">
        <v>123</v>
      </c>
    </row>
    <row r="59" spans="1:4" ht="15" customHeight="1" x14ac:dyDescent="0.25">
      <c r="B59" s="9" t="s">
        <v>124</v>
      </c>
    </row>
    <row r="60" spans="1:4" ht="15" customHeight="1" x14ac:dyDescent="0.25">
      <c r="B60" s="9" t="s">
        <v>127</v>
      </c>
    </row>
    <row r="61" spans="1:4" ht="15" customHeight="1" x14ac:dyDescent="0.25">
      <c r="B61" s="9" t="s">
        <v>125</v>
      </c>
      <c r="D61" s="10"/>
    </row>
    <row r="62" spans="1:4" ht="15" customHeight="1" x14ac:dyDescent="0.25">
      <c r="B62" s="9" t="s">
        <v>126</v>
      </c>
    </row>
    <row r="63" spans="1:4" ht="15" customHeight="1" x14ac:dyDescent="0.25">
      <c r="B63" s="11" t="s">
        <v>150</v>
      </c>
    </row>
    <row r="55555" spans="39:39" ht="15" customHeight="1" x14ac:dyDescent="0.25">
      <c r="AM55555" s="9" t="s">
        <v>119</v>
      </c>
    </row>
  </sheetData>
  <dataConsolidate/>
  <phoneticPr fontId="4" type="noConversion"/>
  <pageMargins left="0.75" right="0.75" top="0.65" bottom="0.55000000000000004" header="0.39" footer="0.2899999999999999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M55555"/>
  <sheetViews>
    <sheetView zoomScale="110" zoomScaleNormal="110" workbookViewId="0">
      <selection activeCell="H79" sqref="H79"/>
    </sheetView>
  </sheetViews>
  <sheetFormatPr defaultColWidth="9.109375" defaultRowHeight="17.100000000000001" customHeight="1" x14ac:dyDescent="0.25"/>
  <cols>
    <col min="1" max="1" width="3.5546875" style="26" bestFit="1" customWidth="1"/>
    <col min="2" max="2" width="20.6640625" style="30" customWidth="1"/>
    <col min="3" max="3" width="15.6640625" style="33" customWidth="1"/>
    <col min="4" max="4" width="9.88671875" style="30" bestFit="1" customWidth="1"/>
    <col min="5" max="16384" width="9.109375" style="30"/>
  </cols>
  <sheetData>
    <row r="1" spans="1:4" ht="17.100000000000001" customHeight="1" x14ac:dyDescent="0.25">
      <c r="B1" s="27" t="s">
        <v>130</v>
      </c>
      <c r="C1" s="28" t="s">
        <v>169</v>
      </c>
      <c r="D1" s="29" t="s">
        <v>170</v>
      </c>
    </row>
    <row r="2" spans="1:4" ht="17.100000000000001" customHeight="1" x14ac:dyDescent="0.25">
      <c r="B2" s="27" t="s">
        <v>131</v>
      </c>
      <c r="C2" s="31">
        <v>41030</v>
      </c>
      <c r="D2" s="48" t="s">
        <v>129</v>
      </c>
    </row>
    <row r="3" spans="1:4" ht="17.100000000000001" customHeight="1" x14ac:dyDescent="0.25">
      <c r="B3" s="27" t="s">
        <v>132</v>
      </c>
      <c r="C3" s="32">
        <v>0.99444444444444446</v>
      </c>
      <c r="D3" s="48"/>
    </row>
    <row r="4" spans="1:4" ht="17.100000000000001" customHeight="1" x14ac:dyDescent="0.25">
      <c r="B4" s="27" t="s">
        <v>133</v>
      </c>
      <c r="C4" s="32"/>
      <c r="D4" s="48"/>
    </row>
    <row r="6" spans="1:4" ht="17.100000000000001" customHeight="1" thickBot="1" x14ac:dyDescent="0.3">
      <c r="A6" s="34"/>
      <c r="B6" s="35" t="s">
        <v>70</v>
      </c>
      <c r="C6" s="36" t="s">
        <v>118</v>
      </c>
      <c r="D6" s="36" t="s">
        <v>128</v>
      </c>
    </row>
    <row r="7" spans="1:4" ht="17.100000000000001" customHeight="1" thickTop="1" x14ac:dyDescent="0.25">
      <c r="A7" s="37" t="s">
        <v>46</v>
      </c>
      <c r="B7" s="38" t="s">
        <v>101</v>
      </c>
      <c r="C7" s="39">
        <v>3619780</v>
      </c>
      <c r="D7" s="40">
        <f>C7/$C$58</f>
        <v>4.5063424462468667E-3</v>
      </c>
    </row>
    <row r="8" spans="1:4" ht="17.100000000000001" customHeight="1" x14ac:dyDescent="0.25">
      <c r="A8" s="41" t="s">
        <v>47</v>
      </c>
      <c r="B8" s="42" t="s">
        <v>112</v>
      </c>
      <c r="C8" s="43">
        <v>82627</v>
      </c>
      <c r="D8" s="40">
        <f t="shared" ref="D8:D52" si="0">C8/$C$58</f>
        <v>1.0286414017040811E-4</v>
      </c>
    </row>
    <row r="9" spans="1:4" ht="17.100000000000001" customHeight="1" x14ac:dyDescent="0.25">
      <c r="A9" s="41" t="s">
        <v>48</v>
      </c>
      <c r="B9" s="42" t="s">
        <v>90</v>
      </c>
      <c r="C9" s="43">
        <v>8205530</v>
      </c>
      <c r="D9" s="40">
        <f t="shared" si="0"/>
        <v>1.0215241847005082E-2</v>
      </c>
    </row>
    <row r="10" spans="1:4" ht="17.100000000000001" customHeight="1" x14ac:dyDescent="0.25">
      <c r="A10" s="41" t="s">
        <v>49</v>
      </c>
      <c r="B10" s="42" t="s">
        <v>84</v>
      </c>
      <c r="C10" s="43">
        <v>10404000</v>
      </c>
      <c r="D10" s="40">
        <f t="shared" si="0"/>
        <v>1.2952164720163216E-2</v>
      </c>
    </row>
    <row r="11" spans="1:4" ht="17.100000000000001" customHeight="1" x14ac:dyDescent="0.25">
      <c r="A11" s="41" t="s">
        <v>50</v>
      </c>
      <c r="B11" s="42" t="s">
        <v>88</v>
      </c>
      <c r="C11" s="43">
        <v>9685770</v>
      </c>
      <c r="D11" s="40">
        <f t="shared" si="0"/>
        <v>1.2058024652212155E-2</v>
      </c>
    </row>
    <row r="12" spans="1:4" ht="17.100000000000001" customHeight="1" x14ac:dyDescent="0.25">
      <c r="A12" s="41" t="s">
        <v>51</v>
      </c>
      <c r="B12" s="42" t="s">
        <v>97</v>
      </c>
      <c r="C12" s="43">
        <v>4590310</v>
      </c>
      <c r="D12" s="40">
        <f t="shared" si="0"/>
        <v>5.7145762434267985E-3</v>
      </c>
    </row>
    <row r="13" spans="1:4" ht="17.100000000000001" customHeight="1" x14ac:dyDescent="0.25">
      <c r="A13" s="41" t="s">
        <v>52</v>
      </c>
      <c r="B13" s="42" t="s">
        <v>92</v>
      </c>
      <c r="C13" s="43">
        <v>7262680</v>
      </c>
      <c r="D13" s="40">
        <f t="shared" si="0"/>
        <v>9.0414674807607637E-3</v>
      </c>
    </row>
    <row r="14" spans="1:4" ht="17.100000000000001" customHeight="1" x14ac:dyDescent="0.25">
      <c r="A14" s="41" t="s">
        <v>53</v>
      </c>
      <c r="B14" s="42" t="s">
        <v>108</v>
      </c>
      <c r="C14" s="43">
        <v>678177</v>
      </c>
      <c r="D14" s="40">
        <f t="shared" si="0"/>
        <v>8.4427722159036221E-4</v>
      </c>
    </row>
    <row r="15" spans="1:4" ht="17.100000000000001" customHeight="1" x14ac:dyDescent="0.25">
      <c r="A15" s="41" t="s">
        <v>54</v>
      </c>
      <c r="B15" s="42" t="s">
        <v>85</v>
      </c>
      <c r="C15" s="43">
        <v>10220900</v>
      </c>
      <c r="D15" s="40">
        <f t="shared" si="0"/>
        <v>1.2724219568273376E-2</v>
      </c>
    </row>
    <row r="16" spans="1:4" ht="17.100000000000001" customHeight="1" x14ac:dyDescent="0.25">
      <c r="A16" s="41" t="s">
        <v>55</v>
      </c>
      <c r="B16" s="42" t="s">
        <v>93</v>
      </c>
      <c r="C16" s="43">
        <v>5484720</v>
      </c>
      <c r="D16" s="40">
        <f t="shared" si="0"/>
        <v>6.8280466055337941E-3</v>
      </c>
    </row>
    <row r="17" spans="1:4" ht="17.100000000000001" customHeight="1" x14ac:dyDescent="0.25">
      <c r="A17" s="41" t="s">
        <v>56</v>
      </c>
      <c r="B17" s="42" t="s">
        <v>107</v>
      </c>
      <c r="C17" s="43">
        <v>1307600</v>
      </c>
      <c r="D17" s="40">
        <f t="shared" si="0"/>
        <v>1.6278595336491177E-3</v>
      </c>
    </row>
    <row r="18" spans="1:4" ht="17.100000000000001" customHeight="1" x14ac:dyDescent="0.25">
      <c r="A18" s="41" t="s">
        <v>57</v>
      </c>
      <c r="B18" s="42" t="s">
        <v>95</v>
      </c>
      <c r="C18" s="43">
        <v>5244750</v>
      </c>
      <c r="D18" s="40">
        <f t="shared" si="0"/>
        <v>6.5293027600995795E-3</v>
      </c>
    </row>
    <row r="19" spans="1:4" ht="17.100000000000001" customHeight="1" x14ac:dyDescent="0.25">
      <c r="A19" s="41" t="s">
        <v>58</v>
      </c>
      <c r="B19" s="42" t="s">
        <v>74</v>
      </c>
      <c r="C19" s="43">
        <v>64057800</v>
      </c>
      <c r="D19" s="40">
        <f t="shared" si="0"/>
        <v>7.9746941292894197E-2</v>
      </c>
    </row>
    <row r="20" spans="1:4" ht="17.100000000000001" customHeight="1" x14ac:dyDescent="0.25">
      <c r="A20" s="41" t="s">
        <v>59</v>
      </c>
      <c r="B20" s="42" t="s">
        <v>82</v>
      </c>
      <c r="C20" s="43">
        <v>10722800</v>
      </c>
      <c r="D20" s="40">
        <f t="shared" si="0"/>
        <v>1.3349045738308932E-2</v>
      </c>
    </row>
    <row r="21" spans="1:4" ht="17.100000000000001" customHeight="1" x14ac:dyDescent="0.25">
      <c r="A21" s="41" t="s">
        <v>60</v>
      </c>
      <c r="B21" s="42" t="s">
        <v>98</v>
      </c>
      <c r="C21" s="43">
        <v>4491540</v>
      </c>
      <c r="D21" s="40">
        <f t="shared" si="0"/>
        <v>5.5916153332566214E-3</v>
      </c>
    </row>
    <row r="22" spans="1:4" ht="17.100000000000001" customHeight="1" x14ac:dyDescent="0.25">
      <c r="A22" s="41" t="s">
        <v>61</v>
      </c>
      <c r="B22" s="42" t="s">
        <v>100</v>
      </c>
      <c r="C22" s="43">
        <v>4156120</v>
      </c>
      <c r="D22" s="40">
        <f t="shared" si="0"/>
        <v>5.1740437174898832E-3</v>
      </c>
    </row>
    <row r="23" spans="1:4" ht="17.100000000000001" customHeight="1" x14ac:dyDescent="0.25">
      <c r="A23" s="41" t="s">
        <v>62</v>
      </c>
      <c r="B23" s="42" t="s">
        <v>111</v>
      </c>
      <c r="C23" s="43">
        <v>304367</v>
      </c>
      <c r="D23" s="40">
        <f t="shared" si="0"/>
        <v>3.7891306414666642E-4</v>
      </c>
    </row>
    <row r="24" spans="1:4" ht="17.100000000000001" customHeight="1" x14ac:dyDescent="0.25">
      <c r="A24" s="41" t="s">
        <v>63</v>
      </c>
      <c r="B24" s="42" t="s">
        <v>76</v>
      </c>
      <c r="C24" s="43">
        <v>58145300</v>
      </c>
      <c r="D24" s="40">
        <f t="shared" si="0"/>
        <v>7.2386342109122093E-2</v>
      </c>
    </row>
    <row r="25" spans="1:4" ht="17.100000000000001" customHeight="1" x14ac:dyDescent="0.25">
      <c r="A25" s="41" t="s">
        <v>64</v>
      </c>
      <c r="B25" s="42" t="s">
        <v>104</v>
      </c>
      <c r="C25" s="43">
        <v>2126710</v>
      </c>
      <c r="D25" s="40">
        <f t="shared" si="0"/>
        <v>2.647587296426212E-3</v>
      </c>
    </row>
    <row r="26" spans="1:4" ht="17.100000000000001" customHeight="1" x14ac:dyDescent="0.25">
      <c r="A26" s="41" t="s">
        <v>65</v>
      </c>
      <c r="B26" s="42" t="s">
        <v>103</v>
      </c>
      <c r="C26" s="43">
        <v>2245420</v>
      </c>
      <c r="D26" s="40">
        <f t="shared" si="0"/>
        <v>2.7953719440550642E-3</v>
      </c>
    </row>
    <row r="27" spans="1:4" ht="17.100000000000001" customHeight="1" x14ac:dyDescent="0.25">
      <c r="A27" s="41" t="s">
        <v>66</v>
      </c>
      <c r="B27" s="42" t="s">
        <v>113</v>
      </c>
      <c r="C27" s="43">
        <v>34498</v>
      </c>
      <c r="D27" s="40">
        <f t="shared" si="0"/>
        <v>4.2947306662455846E-5</v>
      </c>
    </row>
    <row r="28" spans="1:4" ht="17.100000000000001" customHeight="1" x14ac:dyDescent="0.25">
      <c r="A28" s="41" t="s">
        <v>67</v>
      </c>
      <c r="B28" s="42" t="s">
        <v>102</v>
      </c>
      <c r="C28" s="43">
        <v>3565200</v>
      </c>
      <c r="D28" s="40">
        <f t="shared" si="0"/>
        <v>4.4383946232531618E-3</v>
      </c>
    </row>
    <row r="29" spans="1:4" ht="17.100000000000001" customHeight="1" x14ac:dyDescent="0.25">
      <c r="A29" s="41" t="s">
        <v>68</v>
      </c>
      <c r="B29" s="42" t="s">
        <v>109</v>
      </c>
      <c r="C29" s="43">
        <v>486006</v>
      </c>
      <c r="D29" s="40">
        <f t="shared" si="0"/>
        <v>6.0503938552361046E-4</v>
      </c>
    </row>
    <row r="30" spans="1:4" ht="17.100000000000001" customHeight="1" x14ac:dyDescent="0.25">
      <c r="A30" s="41" t="s">
        <v>69</v>
      </c>
      <c r="B30" s="42" t="s">
        <v>87</v>
      </c>
      <c r="C30" s="43">
        <v>9930920</v>
      </c>
      <c r="D30" s="40">
        <f t="shared" si="0"/>
        <v>1.2363217191730419E-2</v>
      </c>
    </row>
    <row r="31" spans="1:4" ht="17.100000000000001" customHeight="1" x14ac:dyDescent="0.25">
      <c r="A31" s="41" t="s">
        <v>171</v>
      </c>
      <c r="B31" s="42" t="s">
        <v>105</v>
      </c>
      <c r="C31" s="43">
        <v>2061320</v>
      </c>
      <c r="D31" s="40">
        <f t="shared" si="0"/>
        <v>2.5661818705273779E-3</v>
      </c>
    </row>
    <row r="32" spans="1:4" ht="17.100000000000001" customHeight="1" x14ac:dyDescent="0.25">
      <c r="A32" s="41" t="s">
        <v>172</v>
      </c>
      <c r="B32" s="42" t="s">
        <v>110</v>
      </c>
      <c r="C32" s="43">
        <v>403532</v>
      </c>
      <c r="D32" s="40">
        <f t="shared" si="0"/>
        <v>5.0236571836379299E-4</v>
      </c>
    </row>
    <row r="33" spans="1:4" ht="17.100000000000001" customHeight="1" x14ac:dyDescent="0.25">
      <c r="A33" s="41" t="s">
        <v>173</v>
      </c>
      <c r="B33" s="42" t="s">
        <v>99</v>
      </c>
      <c r="C33" s="43">
        <v>4324450</v>
      </c>
      <c r="D33" s="40">
        <f t="shared" si="0"/>
        <v>5.3836013767887174E-3</v>
      </c>
    </row>
    <row r="34" spans="1:4" ht="17.100000000000001" customHeight="1" x14ac:dyDescent="0.25">
      <c r="A34" s="41" t="s">
        <v>174</v>
      </c>
      <c r="B34" s="42" t="s">
        <v>114</v>
      </c>
      <c r="C34" s="43">
        <v>32796</v>
      </c>
      <c r="D34" s="40">
        <f t="shared" si="0"/>
        <v>4.0828450034839753E-5</v>
      </c>
    </row>
    <row r="35" spans="1:4" ht="17.100000000000001" customHeight="1" x14ac:dyDescent="0.25">
      <c r="A35" s="41" t="s">
        <v>175</v>
      </c>
      <c r="B35" s="42" t="s">
        <v>81</v>
      </c>
      <c r="C35" s="43">
        <v>16645300</v>
      </c>
      <c r="D35" s="40">
        <f t="shared" si="0"/>
        <v>2.0722094138459511E-2</v>
      </c>
    </row>
    <row r="36" spans="1:4" ht="17.100000000000001" customHeight="1" x14ac:dyDescent="0.25">
      <c r="A36" s="41" t="s">
        <v>176</v>
      </c>
      <c r="B36" s="42" t="s">
        <v>96</v>
      </c>
      <c r="C36" s="43">
        <v>4644460</v>
      </c>
      <c r="D36" s="40">
        <f t="shared" si="0"/>
        <v>5.7819887501162287E-3</v>
      </c>
    </row>
    <row r="37" spans="1:4" ht="17.100000000000001" customHeight="1" x14ac:dyDescent="0.25">
      <c r="A37" s="41" t="s">
        <v>177</v>
      </c>
      <c r="B37" s="42" t="s">
        <v>72</v>
      </c>
      <c r="C37" s="43">
        <v>82369600</v>
      </c>
      <c r="D37" s="40">
        <f t="shared" si="0"/>
        <v>0.10254369734082622</v>
      </c>
    </row>
    <row r="38" spans="1:4" ht="17.100000000000001" customHeight="1" x14ac:dyDescent="0.25">
      <c r="A38" s="41" t="s">
        <v>178</v>
      </c>
      <c r="B38" s="42" t="s">
        <v>79</v>
      </c>
      <c r="C38" s="43">
        <v>38500700</v>
      </c>
      <c r="D38" s="40">
        <f t="shared" si="0"/>
        <v>4.7930354502267195E-2</v>
      </c>
    </row>
    <row r="39" spans="1:4" ht="17.100000000000001" customHeight="1" x14ac:dyDescent="0.25">
      <c r="A39" s="41" t="s">
        <v>179</v>
      </c>
      <c r="B39" s="42" t="s">
        <v>83</v>
      </c>
      <c r="C39" s="43">
        <v>10676900</v>
      </c>
      <c r="D39" s="40">
        <f t="shared" si="0"/>
        <v>1.3291903835131741E-2</v>
      </c>
    </row>
    <row r="40" spans="1:4" ht="17.100000000000001" customHeight="1" x14ac:dyDescent="0.25">
      <c r="A40" s="41" t="s">
        <v>180</v>
      </c>
      <c r="B40" s="42" t="s">
        <v>80</v>
      </c>
      <c r="C40" s="43">
        <v>22246900</v>
      </c>
      <c r="D40" s="40">
        <f t="shared" si="0"/>
        <v>2.7695647185024899E-2</v>
      </c>
    </row>
    <row r="41" spans="1:4" ht="17.100000000000001" customHeight="1" x14ac:dyDescent="0.25">
      <c r="A41" s="41" t="s">
        <v>181</v>
      </c>
      <c r="B41" s="42" t="s">
        <v>71</v>
      </c>
      <c r="C41" s="43">
        <v>140702000</v>
      </c>
      <c r="D41" s="40">
        <f t="shared" si="0"/>
        <v>0.17516296428838954</v>
      </c>
    </row>
    <row r="42" spans="1:4" ht="17.100000000000001" customHeight="1" x14ac:dyDescent="0.25">
      <c r="A42" s="41" t="s">
        <v>182</v>
      </c>
      <c r="B42" s="42" t="s">
        <v>115</v>
      </c>
      <c r="C42" s="43">
        <v>29973</v>
      </c>
      <c r="D42" s="40">
        <f t="shared" si="0"/>
        <v>3.731403625119685E-5</v>
      </c>
    </row>
    <row r="43" spans="1:4" ht="17.100000000000001" customHeight="1" x14ac:dyDescent="0.25">
      <c r="A43" s="41" t="s">
        <v>183</v>
      </c>
      <c r="B43" s="42" t="s">
        <v>94</v>
      </c>
      <c r="C43" s="43">
        <v>5455410</v>
      </c>
      <c r="D43" s="40">
        <f t="shared" si="0"/>
        <v>6.7915579523284897E-3</v>
      </c>
    </row>
    <row r="44" spans="1:4" ht="17.100000000000001" customHeight="1" x14ac:dyDescent="0.25">
      <c r="A44" s="41" t="s">
        <v>184</v>
      </c>
      <c r="B44" s="42" t="s">
        <v>106</v>
      </c>
      <c r="C44" s="43">
        <v>2007710</v>
      </c>
      <c r="D44" s="40">
        <f t="shared" si="0"/>
        <v>2.4994416215223846E-3</v>
      </c>
    </row>
    <row r="45" spans="1:4" ht="17.100000000000001" customHeight="1" x14ac:dyDescent="0.25">
      <c r="A45" s="41" t="s">
        <v>185</v>
      </c>
      <c r="B45" s="42" t="s">
        <v>86</v>
      </c>
      <c r="C45" s="43">
        <v>10159000</v>
      </c>
      <c r="D45" s="40">
        <f t="shared" si="0"/>
        <v>1.2647158918890629E-2</v>
      </c>
    </row>
    <row r="46" spans="1:4" ht="17.100000000000001" customHeight="1" x14ac:dyDescent="0.25">
      <c r="A46" s="41" t="s">
        <v>186</v>
      </c>
      <c r="B46" s="42" t="s">
        <v>78</v>
      </c>
      <c r="C46" s="43">
        <v>40491100</v>
      </c>
      <c r="D46" s="40">
        <f t="shared" si="0"/>
        <v>5.040824653023844E-2</v>
      </c>
    </row>
    <row r="47" spans="1:4" ht="17.100000000000001" customHeight="1" x14ac:dyDescent="0.25">
      <c r="A47" s="41" t="s">
        <v>187</v>
      </c>
      <c r="B47" s="42" t="s">
        <v>89</v>
      </c>
      <c r="C47" s="43">
        <v>9045390</v>
      </c>
      <c r="D47" s="40">
        <f t="shared" si="0"/>
        <v>1.1260801733767508E-2</v>
      </c>
    </row>
    <row r="48" spans="1:4" ht="17.100000000000001" customHeight="1" x14ac:dyDescent="0.25">
      <c r="A48" s="41" t="s">
        <v>188</v>
      </c>
      <c r="B48" s="42" t="s">
        <v>91</v>
      </c>
      <c r="C48" s="43">
        <v>7581520</v>
      </c>
      <c r="D48" s="40">
        <f t="shared" si="0"/>
        <v>9.4383982957719926E-3</v>
      </c>
    </row>
    <row r="49" spans="1:4" ht="17.100000000000001" customHeight="1" x14ac:dyDescent="0.25">
      <c r="A49" s="41" t="s">
        <v>189</v>
      </c>
      <c r="B49" s="42" t="s">
        <v>73</v>
      </c>
      <c r="C49" s="43">
        <v>71892800</v>
      </c>
      <c r="D49" s="40">
        <f t="shared" si="0"/>
        <v>8.950090232542772E-2</v>
      </c>
    </row>
    <row r="50" spans="1:4" ht="17.100000000000001" customHeight="1" x14ac:dyDescent="0.25">
      <c r="A50" s="41" t="s">
        <v>190</v>
      </c>
      <c r="B50" s="42" t="s">
        <v>75</v>
      </c>
      <c r="C50" s="43">
        <v>60943900</v>
      </c>
      <c r="D50" s="40">
        <f t="shared" si="0"/>
        <v>7.5870379804801519E-2</v>
      </c>
    </row>
    <row r="51" spans="1:4" ht="17.100000000000001" customHeight="1" x14ac:dyDescent="0.25">
      <c r="A51" s="41" t="s">
        <v>191</v>
      </c>
      <c r="B51" s="42" t="s">
        <v>77</v>
      </c>
      <c r="C51" s="43">
        <v>45994300</v>
      </c>
      <c r="D51" s="40">
        <f t="shared" si="0"/>
        <v>5.7259299287639655E-2</v>
      </c>
    </row>
    <row r="52" spans="1:4" ht="17.100000000000001" customHeight="1" x14ac:dyDescent="0.25">
      <c r="A52" s="41" t="s">
        <v>192</v>
      </c>
      <c r="B52" s="42" t="s">
        <v>116</v>
      </c>
      <c r="C52" s="43">
        <v>824</v>
      </c>
      <c r="D52" s="40">
        <f t="shared" si="0"/>
        <v>1.0258154295861677E-6</v>
      </c>
    </row>
    <row r="55" spans="1:4" ht="17.100000000000001" customHeight="1" x14ac:dyDescent="0.25">
      <c r="B55" s="44" t="s">
        <v>120</v>
      </c>
      <c r="C55" s="45">
        <f>MAX(C7:C52)</f>
        <v>140702000</v>
      </c>
    </row>
    <row r="56" spans="1:4" ht="17.100000000000001" customHeight="1" x14ac:dyDescent="0.25">
      <c r="B56" s="44" t="s">
        <v>121</v>
      </c>
      <c r="C56" s="45">
        <f>MIN(C7:C52)</f>
        <v>824</v>
      </c>
    </row>
    <row r="57" spans="1:4" ht="17.100000000000001" customHeight="1" x14ac:dyDescent="0.25">
      <c r="B57" s="44" t="s">
        <v>122</v>
      </c>
      <c r="C57" s="45">
        <f>AVERAGE(C7:C52)</f>
        <v>17462248.043478262</v>
      </c>
    </row>
    <row r="58" spans="1:4" ht="17.100000000000001" customHeight="1" x14ac:dyDescent="0.25">
      <c r="B58" s="44" t="s">
        <v>123</v>
      </c>
      <c r="C58" s="45">
        <f>SUM(C7:C52)</f>
        <v>803263410</v>
      </c>
    </row>
    <row r="59" spans="1:4" ht="26.4" x14ac:dyDescent="0.25">
      <c r="B59" s="44" t="s">
        <v>124</v>
      </c>
      <c r="C59" s="45">
        <f>COUNTIF(C7:C52,"&gt;10000000")</f>
        <v>16</v>
      </c>
    </row>
    <row r="60" spans="1:4" ht="26.4" x14ac:dyDescent="0.25">
      <c r="B60" s="44" t="s">
        <v>127</v>
      </c>
      <c r="C60" s="45">
        <f>COUNTIF(C7:C52,"&lt;1000000")</f>
        <v>9</v>
      </c>
    </row>
    <row r="61" spans="1:4" ht="26.4" x14ac:dyDescent="0.25">
      <c r="B61" s="44" t="s">
        <v>125</v>
      </c>
      <c r="C61" s="46">
        <f>[1]Rješenje!C41/[1]Rješenje!C21</f>
        <v>31.326003998628533</v>
      </c>
      <c r="D61" s="47"/>
    </row>
    <row r="62" spans="1:4" ht="39.6" x14ac:dyDescent="0.25">
      <c r="B62" s="44" t="s">
        <v>126</v>
      </c>
      <c r="C62" s="45">
        <f>C21-C44</f>
        <v>2483830</v>
      </c>
    </row>
    <row r="63" spans="1:4" ht="26.4" x14ac:dyDescent="0.25">
      <c r="B63" s="44" t="s">
        <v>150</v>
      </c>
      <c r="C63" s="33" t="s">
        <v>119</v>
      </c>
    </row>
    <row r="55555" spans="39:39" ht="17.100000000000001" customHeight="1" x14ac:dyDescent="0.25">
      <c r="AM55555" s="30" t="s">
        <v>119</v>
      </c>
    </row>
  </sheetData>
  <sheetProtection algorithmName="SHA-512" hashValue="UDBJ8pW5c/1xDF+ZFfqIfB0T79AvtsMLmSeKNn1P0H7whr9c7oGAMQjcpxlPR5QQBUG5ATUg2xqFGK3ByBZQsw==" saltValue="s570TBYqLd2d5PmHdWHO/Q==" spinCount="100000" sheet="1" objects="1" scenarios="1" selectLockedCells="1" selectUnlockedCells="1"/>
  <mergeCells count="1">
    <mergeCell ref="D2:D4"/>
  </mergeCells>
  <phoneticPr fontId="4" type="noConversion"/>
  <conditionalFormatting sqref="C7:C52">
    <cfRule type="cellIs" dxfId="1" priority="1" stopIfTrue="1" operator="greaterThan">
      <formula>10000000</formula>
    </cfRule>
    <cfRule type="cellIs" dxfId="0" priority="2" stopIfTrue="1" operator="lessThan">
      <formula>1000000</formula>
    </cfRule>
  </conditionalFormatting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A47"/>
  <sheetViews>
    <sheetView workbookViewId="0">
      <selection activeCell="F26" sqref="F26"/>
    </sheetView>
  </sheetViews>
  <sheetFormatPr defaultRowHeight="13.2" x14ac:dyDescent="0.25"/>
  <sheetData>
    <row r="1" spans="1:1" x14ac:dyDescent="0.25">
      <c r="A1" s="8" t="s">
        <v>117</v>
      </c>
    </row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  <row r="10" spans="1:1" x14ac:dyDescent="0.25">
      <c r="A10" s="1" t="s">
        <v>8</v>
      </c>
    </row>
    <row r="11" spans="1:1" x14ac:dyDescent="0.25">
      <c r="A11" s="1" t="s">
        <v>9</v>
      </c>
    </row>
    <row r="12" spans="1:1" x14ac:dyDescent="0.25">
      <c r="A12" s="1" t="s">
        <v>10</v>
      </c>
    </row>
    <row r="13" spans="1:1" x14ac:dyDescent="0.25">
      <c r="A13" s="1" t="s">
        <v>11</v>
      </c>
    </row>
    <row r="14" spans="1:1" x14ac:dyDescent="0.25">
      <c r="A14" s="1" t="s">
        <v>12</v>
      </c>
    </row>
    <row r="15" spans="1:1" x14ac:dyDescent="0.25">
      <c r="A15" s="1" t="s">
        <v>13</v>
      </c>
    </row>
    <row r="16" spans="1:1" x14ac:dyDescent="0.25">
      <c r="A16" s="1" t="s">
        <v>14</v>
      </c>
    </row>
    <row r="17" spans="1:1" x14ac:dyDescent="0.25">
      <c r="A17" s="1" t="s">
        <v>15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21</v>
      </c>
    </row>
    <row r="24" spans="1:1" x14ac:dyDescent="0.25">
      <c r="A24" s="1" t="s">
        <v>22</v>
      </c>
    </row>
    <row r="25" spans="1:1" x14ac:dyDescent="0.25">
      <c r="A25" s="1" t="s">
        <v>23</v>
      </c>
    </row>
    <row r="26" spans="1:1" x14ac:dyDescent="0.25">
      <c r="A26" s="1" t="s">
        <v>24</v>
      </c>
    </row>
    <row r="27" spans="1:1" x14ac:dyDescent="0.25">
      <c r="A27" s="1" t="s">
        <v>25</v>
      </c>
    </row>
    <row r="28" spans="1:1" x14ac:dyDescent="0.25">
      <c r="A28" s="1" t="s">
        <v>26</v>
      </c>
    </row>
    <row r="29" spans="1:1" x14ac:dyDescent="0.25">
      <c r="A29" s="1" t="s">
        <v>27</v>
      </c>
    </row>
    <row r="30" spans="1:1" x14ac:dyDescent="0.25">
      <c r="A30" s="1" t="s">
        <v>28</v>
      </c>
    </row>
    <row r="31" spans="1:1" x14ac:dyDescent="0.25">
      <c r="A31" s="1" t="s">
        <v>29</v>
      </c>
    </row>
    <row r="32" spans="1:1" x14ac:dyDescent="0.25">
      <c r="A32" s="1" t="s">
        <v>30</v>
      </c>
    </row>
    <row r="33" spans="1:1" x14ac:dyDescent="0.25">
      <c r="A33" s="1" t="s">
        <v>31</v>
      </c>
    </row>
    <row r="34" spans="1:1" x14ac:dyDescent="0.25">
      <c r="A34" s="1" t="s">
        <v>32</v>
      </c>
    </row>
    <row r="35" spans="1:1" x14ac:dyDescent="0.25">
      <c r="A35" s="1" t="s">
        <v>33</v>
      </c>
    </row>
    <row r="36" spans="1:1" x14ac:dyDescent="0.25">
      <c r="A36" s="1" t="s">
        <v>34</v>
      </c>
    </row>
    <row r="37" spans="1:1" x14ac:dyDescent="0.25">
      <c r="A37" s="1" t="s">
        <v>35</v>
      </c>
    </row>
    <row r="38" spans="1:1" x14ac:dyDescent="0.25">
      <c r="A38" s="1" t="s">
        <v>36</v>
      </c>
    </row>
    <row r="39" spans="1:1" x14ac:dyDescent="0.25">
      <c r="A39" s="1" t="s">
        <v>37</v>
      </c>
    </row>
    <row r="40" spans="1:1" x14ac:dyDescent="0.25">
      <c r="A40" s="1" t="s">
        <v>38</v>
      </c>
    </row>
    <row r="41" spans="1:1" x14ac:dyDescent="0.25">
      <c r="A41" s="1" t="s">
        <v>39</v>
      </c>
    </row>
    <row r="42" spans="1:1" x14ac:dyDescent="0.25">
      <c r="A42" s="1" t="s">
        <v>40</v>
      </c>
    </row>
    <row r="43" spans="1:1" x14ac:dyDescent="0.25">
      <c r="A43" s="1" t="s">
        <v>41</v>
      </c>
    </row>
    <row r="44" spans="1:1" x14ac:dyDescent="0.25">
      <c r="A44" s="1" t="s">
        <v>42</v>
      </c>
    </row>
    <row r="45" spans="1:1" x14ac:dyDescent="0.25">
      <c r="A45" s="1" t="s">
        <v>43</v>
      </c>
    </row>
    <row r="46" spans="1:1" x14ac:dyDescent="0.25">
      <c r="A46" s="1" t="s">
        <v>44</v>
      </c>
    </row>
    <row r="47" spans="1:1" x14ac:dyDescent="0.25">
      <c r="A47" s="1" t="s">
        <v>45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Zadatak</vt:lpstr>
      <vt:lpstr>List1</vt:lpstr>
      <vt:lpstr>Rješenje</vt:lpstr>
      <vt:lpstr>Originalni podaci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Bosko</dc:creator>
  <cp:lastModifiedBy>Korisnik</cp:lastModifiedBy>
  <cp:lastPrinted>2012-05-01T21:44:12Z</cp:lastPrinted>
  <dcterms:created xsi:type="dcterms:W3CDTF">2012-05-01T15:58:54Z</dcterms:created>
  <dcterms:modified xsi:type="dcterms:W3CDTF">2024-10-11T15:18:29Z</dcterms:modified>
</cp:coreProperties>
</file>